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4130"/>
  </bookViews>
  <sheets>
    <sheet name="кредит" sheetId="4" r:id="rId1"/>
  </sheets>
  <definedNames>
    <definedName name="процент">#REF!</definedName>
    <definedName name="срок">кредит!$B$8</definedName>
    <definedName name="тело">#REF!</definedName>
  </definedNames>
  <calcPr calcId="145621"/>
</workbook>
</file>

<file path=xl/calcChain.xml><?xml version="1.0" encoding="utf-8"?>
<calcChain xmlns="http://schemas.openxmlformats.org/spreadsheetml/2006/main">
  <c r="F30" i="4" l="1"/>
  <c r="I32" i="4"/>
  <c r="I33" i="4"/>
  <c r="I34" i="4"/>
  <c r="G33" i="4"/>
  <c r="J33" i="4" s="1"/>
  <c r="G32" i="4"/>
  <c r="J32" i="4" s="1"/>
  <c r="H33" i="4" l="1"/>
  <c r="H32" i="4"/>
  <c r="G34" i="4"/>
  <c r="I31" i="4"/>
  <c r="H29" i="4"/>
  <c r="I29" i="4"/>
  <c r="T34" i="4"/>
  <c r="S34" i="4"/>
  <c r="R34" i="4"/>
  <c r="Q34" i="4"/>
  <c r="P34" i="4"/>
  <c r="O34" i="4"/>
  <c r="N34" i="4"/>
  <c r="M34" i="4"/>
  <c r="L34" i="4"/>
  <c r="K34" i="4"/>
  <c r="G31" i="4"/>
  <c r="J31" i="4" s="1"/>
  <c r="J34" i="4" s="1"/>
  <c r="V34" i="4" l="1"/>
  <c r="H31" i="4"/>
  <c r="H34" i="4" s="1"/>
  <c r="C16" i="4" s="1"/>
  <c r="C17" i="4"/>
  <c r="H30" i="4" l="1"/>
  <c r="U34" i="4" s="1"/>
  <c r="C19" i="4" s="1"/>
  <c r="C18" i="4" l="1"/>
</calcChain>
</file>

<file path=xl/sharedStrings.xml><?xml version="1.0" encoding="utf-8"?>
<sst xmlns="http://schemas.openxmlformats.org/spreadsheetml/2006/main" count="60" uniqueCount="44">
  <si>
    <t>№ з/п</t>
  </si>
  <si>
    <t>Кількість днів у розрахун-ковому періоді</t>
  </si>
  <si>
    <t>Калькулятор з надання споживчого кредиту</t>
  </si>
  <si>
    <t>платежі за додаткові та супутні послуги</t>
  </si>
  <si>
    <t>комісійний збір</t>
  </si>
  <si>
    <r>
      <t xml:space="preserve">Сума кредиту </t>
    </r>
    <r>
      <rPr>
        <b/>
        <i/>
        <sz val="8"/>
        <rFont val="Times New Roman"/>
        <family val="1"/>
        <charset val="204"/>
      </rPr>
      <t>(введіть суму кредиту)</t>
    </r>
  </si>
  <si>
    <t>0</t>
  </si>
  <si>
    <t>х</t>
  </si>
  <si>
    <t>1</t>
  </si>
  <si>
    <r>
      <t xml:space="preserve">Срок кредиту, міс </t>
    </r>
    <r>
      <rPr>
        <b/>
        <i/>
        <sz val="8"/>
        <rFont val="Times New Roman"/>
        <family val="1"/>
        <charset val="204"/>
      </rPr>
      <t xml:space="preserve"> (оберіть термін)</t>
    </r>
  </si>
  <si>
    <t>Результат розрахунку</t>
  </si>
  <si>
    <t>Загальні витрати за кредитом, грн</t>
  </si>
  <si>
    <t>Загальна вартість кредиту, грн</t>
  </si>
  <si>
    <t>Реальна процентна ставка</t>
  </si>
  <si>
    <t>Усього</t>
  </si>
  <si>
    <t>Параметри продукту</t>
  </si>
  <si>
    <t>Відсоткова ставка, %</t>
  </si>
  <si>
    <t>Комісія за користування кредитним лімітом, %</t>
  </si>
  <si>
    <t>Комісія за користування кредитним лімітом, грн</t>
  </si>
  <si>
    <t>проценти за користування кредитом</t>
  </si>
  <si>
    <t>Дата видачі кредиту/дата платежу</t>
  </si>
  <si>
    <t>Чиста сума кредиту/сума платежу за розрахунковий період, грн, грн.</t>
  </si>
  <si>
    <t>сума кредиту за договором/погашення суми кредиту</t>
  </si>
  <si>
    <t>комісія за надання кредиту</t>
  </si>
  <si>
    <r>
      <t>Реальна річна процентна ставка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, % </t>
    </r>
  </si>
  <si>
    <r>
      <t>Загальна вартість кредиту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, грн.</t>
    </r>
  </si>
  <si>
    <t>кредитодавця</t>
  </si>
  <si>
    <t>кредитного посередника (за наявності)</t>
  </si>
  <si>
    <t>третіх осіб</t>
  </si>
  <si>
    <t>Види платежів за кредитом</t>
  </si>
  <si>
    <t>за обслуговування кредитної заборгованості</t>
  </si>
  <si>
    <t>інші послуги кредитодавця</t>
  </si>
  <si>
    <t>інша плата за послуги кредитного посередника</t>
  </si>
  <si>
    <t>за розрахунково-касове обслуговування</t>
  </si>
  <si>
    <t>послуги нотаріуса</t>
  </si>
  <si>
    <t>послуги оцінювача</t>
  </si>
  <si>
    <t>послуги страховика</t>
  </si>
  <si>
    <t>інші послуги треіх осіб</t>
  </si>
  <si>
    <t xml:space="preserve">* Розрахунок сукупної вартості споживчого кредиту та реальної процентної ставки, визначений у цьому Додатку, здійснено, приймаючи до уваги наступні припущення: </t>
  </si>
  <si>
    <t xml:space="preserve">1. кредит надається у повній сумі в день укладення Кредитного договору; </t>
  </si>
  <si>
    <t>2. кредит не буде достроково повністю або частково повертатись Клієнтом протягом строку дії Кредитного договору.</t>
  </si>
  <si>
    <t>Платіж в кінці терміну кредиту, грн</t>
  </si>
  <si>
    <t>Продукт - Раціональний кредит</t>
  </si>
  <si>
    <t>(от 1000 до 10 млн.)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</si>
</sst>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wrapText="1"/>
      <protection hidden="1"/>
    </xf>
    <xf numFmtId="0" fontId="3" fillId="0" borderId="2" xfId="0" applyFont="1" applyBorder="1" applyProtection="1"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4" fontId="2" fillId="0" borderId="6" xfId="0" applyNumberFormat="1" applyFont="1" applyBorder="1" applyAlignment="1" applyProtection="1">
      <alignment horizontal="center"/>
      <protection hidden="1"/>
    </xf>
    <xf numFmtId="0" fontId="2" fillId="0" borderId="7" xfId="0" applyFont="1" applyBorder="1" applyProtection="1">
      <protection hidden="1"/>
    </xf>
    <xf numFmtId="10" fontId="2" fillId="0" borderId="8" xfId="1" applyNumberFormat="1" applyFont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Protection="1">
      <protection locked="0" hidden="1"/>
    </xf>
    <xf numFmtId="164" fontId="5" fillId="0" borderId="1" xfId="0" applyNumberFormat="1" applyFont="1" applyBorder="1" applyAlignment="1" applyProtection="1">
      <alignment horizontal="center"/>
      <protection hidden="1"/>
    </xf>
    <xf numFmtId="4" fontId="5" fillId="0" borderId="1" xfId="0" applyNumberFormat="1" applyFont="1" applyFill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" fontId="5" fillId="0" borderId="1" xfId="0" applyNumberFormat="1" applyFont="1" applyBorder="1" applyAlignment="1" applyProtection="1">
      <alignment horizontal="center"/>
      <protection hidden="1"/>
    </xf>
    <xf numFmtId="3" fontId="5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/>
      <protection hidden="1"/>
    </xf>
    <xf numFmtId="4" fontId="3" fillId="0" borderId="1" xfId="0" applyNumberFormat="1" applyFont="1" applyFill="1" applyBorder="1" applyProtection="1">
      <protection locked="0" hidden="1"/>
    </xf>
    <xf numFmtId="4" fontId="5" fillId="0" borderId="2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49" fontId="5" fillId="0" borderId="0" xfId="0" applyNumberFormat="1" applyFont="1" applyBorder="1" applyAlignment="1" applyProtection="1">
      <alignment horizontal="center"/>
      <protection hidden="1"/>
    </xf>
    <xf numFmtId="164" fontId="5" fillId="0" borderId="0" xfId="0" applyNumberFormat="1" applyFont="1" applyBorder="1" applyAlignment="1" applyProtection="1">
      <alignment horizontal="center"/>
      <protection hidden="1"/>
    </xf>
    <xf numFmtId="3" fontId="5" fillId="0" borderId="0" xfId="0" applyNumberFormat="1" applyFont="1" applyBorder="1" applyAlignment="1" applyProtection="1">
      <alignment horizontal="center"/>
      <protection hidden="1"/>
    </xf>
    <xf numFmtId="4" fontId="5" fillId="0" borderId="0" xfId="0" applyNumberFormat="1" applyFont="1" applyFill="1" applyBorder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4" fontId="5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49" fontId="5" fillId="0" borderId="16" xfId="0" applyNumberFormat="1" applyFont="1" applyBorder="1" applyAlignment="1" applyProtection="1">
      <alignment horizontal="center"/>
      <protection hidden="1"/>
    </xf>
    <xf numFmtId="4" fontId="5" fillId="0" borderId="17" xfId="0" applyNumberFormat="1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center"/>
      <protection hidden="1"/>
    </xf>
    <xf numFmtId="49" fontId="5" fillId="0" borderId="18" xfId="0" applyNumberFormat="1" applyFont="1" applyBorder="1" applyAlignment="1" applyProtection="1">
      <alignment horizontal="center"/>
      <protection hidden="1"/>
    </xf>
    <xf numFmtId="0" fontId="5" fillId="0" borderId="19" xfId="0" applyFont="1" applyBorder="1" applyAlignment="1" applyProtection="1">
      <alignment horizontal="center"/>
      <protection hidden="1"/>
    </xf>
    <xf numFmtId="3" fontId="5" fillId="0" borderId="19" xfId="0" applyNumberFormat="1" applyFont="1" applyBorder="1" applyAlignment="1" applyProtection="1">
      <alignment horizontal="center"/>
      <protection hidden="1"/>
    </xf>
    <xf numFmtId="4" fontId="5" fillId="0" borderId="19" xfId="0" applyNumberFormat="1" applyFont="1" applyFill="1" applyBorder="1" applyAlignment="1" applyProtection="1">
      <alignment horizontal="center"/>
      <protection hidden="1"/>
    </xf>
    <xf numFmtId="10" fontId="7" fillId="0" borderId="19" xfId="0" applyNumberFormat="1" applyFont="1" applyBorder="1" applyAlignment="1" applyProtection="1">
      <alignment horizontal="center"/>
      <protection hidden="1"/>
    </xf>
    <xf numFmtId="4" fontId="7" fillId="0" borderId="20" xfId="0" applyNumberFormat="1" applyFont="1" applyBorder="1" applyAlignment="1" applyProtection="1">
      <alignment horizontal="center"/>
      <protection hidden="1"/>
    </xf>
    <xf numFmtId="164" fontId="5" fillId="0" borderId="0" xfId="0" applyNumberFormat="1" applyFont="1" applyFill="1" applyBorder="1" applyAlignment="1" applyProtection="1">
      <alignment horizontal="center"/>
      <protection hidden="1"/>
    </xf>
    <xf numFmtId="4" fontId="2" fillId="0" borderId="0" xfId="0" applyNumberFormat="1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5" fillId="0" borderId="2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 vertical="top" wrapText="1"/>
      <protection hidden="1"/>
    </xf>
    <xf numFmtId="0" fontId="5" fillId="0" borderId="16" xfId="0" applyFont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top"/>
      <protection hidden="1"/>
    </xf>
    <xf numFmtId="0" fontId="5" fillId="0" borderId="12" xfId="0" applyFont="1" applyBorder="1" applyAlignment="1" applyProtection="1">
      <alignment horizontal="center" vertical="top" wrapText="1"/>
      <protection hidden="1"/>
    </xf>
    <xf numFmtId="0" fontId="5" fillId="0" borderId="13" xfId="0" applyFont="1" applyBorder="1" applyAlignment="1" applyProtection="1">
      <alignment horizontal="center" vertical="top" wrapText="1"/>
      <protection hidden="1"/>
    </xf>
    <xf numFmtId="0" fontId="5" fillId="0" borderId="14" xfId="0" applyFont="1" applyBorder="1" applyAlignment="1" applyProtection="1">
      <alignment horizontal="center" vertical="top" wrapText="1"/>
      <protection hidden="1"/>
    </xf>
    <xf numFmtId="0" fontId="5" fillId="0" borderId="15" xfId="0" applyFont="1" applyBorder="1" applyAlignment="1" applyProtection="1">
      <alignment horizontal="center" vertical="top" wrapText="1"/>
      <protection hidden="1"/>
    </xf>
    <xf numFmtId="0" fontId="5" fillId="0" borderId="17" xfId="0" applyFont="1" applyBorder="1" applyAlignment="1" applyProtection="1">
      <alignment horizontal="center" vertical="top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9" fontId="2" fillId="0" borderId="1" xfId="1" applyNumberFormat="1" applyFont="1" applyFill="1" applyBorder="1" applyAlignment="1" applyProtection="1">
      <alignment horizontal="center" vertical="center"/>
      <protection hidden="1"/>
    </xf>
    <xf numFmtId="49" fontId="5" fillId="0" borderId="22" xfId="0" applyNumberFormat="1" applyFont="1" applyBorder="1" applyAlignment="1" applyProtection="1">
      <alignment horizontal="center"/>
      <protection hidden="1"/>
    </xf>
    <xf numFmtId="49" fontId="5" fillId="0" borderId="23" xfId="0" applyNumberFormat="1" applyFont="1" applyBorder="1" applyAlignment="1" applyProtection="1">
      <alignment horizontal="center"/>
      <protection hidden="1"/>
    </xf>
    <xf numFmtId="0" fontId="5" fillId="0" borderId="24" xfId="0" applyFont="1" applyBorder="1" applyAlignment="1" applyProtection="1">
      <alignment horizontal="center"/>
      <protection hidden="1"/>
    </xf>
    <xf numFmtId="10" fontId="2" fillId="0" borderId="1" xfId="1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6"/>
  <sheetViews>
    <sheetView tabSelected="1" workbookViewId="0">
      <selection activeCell="B5" sqref="B5"/>
    </sheetView>
  </sheetViews>
  <sheetFormatPr defaultRowHeight="18.75" x14ac:dyDescent="0.3"/>
  <cols>
    <col min="1" max="1" width="9.140625" style="1"/>
    <col min="2" max="2" width="59" style="1" bestFit="1" customWidth="1"/>
    <col min="3" max="3" width="20.140625" style="2" customWidth="1"/>
    <col min="4" max="4" width="9.140625" style="1" customWidth="1"/>
    <col min="5" max="5" width="9.7109375" style="2" hidden="1" customWidth="1"/>
    <col min="6" max="6" width="13.42578125" style="2" hidden="1" customWidth="1"/>
    <col min="7" max="7" width="14.85546875" style="2" hidden="1" customWidth="1"/>
    <col min="8" max="8" width="17.7109375" style="2" hidden="1" customWidth="1"/>
    <col min="9" max="9" width="14.28515625" style="2" hidden="1" customWidth="1"/>
    <col min="10" max="10" width="13.140625" style="2" hidden="1" customWidth="1"/>
    <col min="11" max="11" width="10" style="2" hidden="1" customWidth="1"/>
    <col min="12" max="12" width="16" style="2" hidden="1" customWidth="1"/>
    <col min="13" max="13" width="11.140625" style="2" hidden="1" customWidth="1"/>
    <col min="14" max="14" width="9.28515625" style="2" hidden="1" customWidth="1"/>
    <col min="15" max="15" width="13.85546875" style="2" hidden="1" customWidth="1"/>
    <col min="16" max="16" width="12.7109375" style="2" hidden="1" customWidth="1"/>
    <col min="17" max="20" width="13.85546875" style="2" hidden="1" customWidth="1"/>
    <col min="21" max="21" width="11.140625" style="2" hidden="1" customWidth="1"/>
    <col min="22" max="22" width="13" style="2" hidden="1" customWidth="1"/>
    <col min="23" max="23" width="9.140625" style="1" hidden="1" customWidth="1"/>
    <col min="24" max="24" width="12" style="1" hidden="1" customWidth="1"/>
    <col min="25" max="25" width="0" style="1" hidden="1" customWidth="1"/>
    <col min="26" max="16384" width="9.140625" style="1"/>
  </cols>
  <sheetData>
    <row r="1" spans="2:24" x14ac:dyDescent="0.3">
      <c r="B1" s="49" t="s">
        <v>2</v>
      </c>
      <c r="C1" s="4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24" x14ac:dyDescent="0.3">
      <c r="B2" s="49" t="s">
        <v>42</v>
      </c>
      <c r="C2" s="4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X2" s="1">
        <v>12</v>
      </c>
    </row>
    <row r="3" spans="2:24" x14ac:dyDescent="0.3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X3" s="1">
        <v>24</v>
      </c>
    </row>
    <row r="4" spans="2:24" x14ac:dyDescent="0.3">
      <c r="B4" s="4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X4" s="1">
        <v>36</v>
      </c>
    </row>
    <row r="5" spans="2:24" x14ac:dyDescent="0.3">
      <c r="B5" s="22">
        <v>100000</v>
      </c>
      <c r="C5" s="77" t="s">
        <v>43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2:24" x14ac:dyDescent="0.3">
      <c r="B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2:24" x14ac:dyDescent="0.3">
      <c r="B7" s="4" t="s">
        <v>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4" x14ac:dyDescent="0.3">
      <c r="B8" s="13">
        <v>12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2:24" x14ac:dyDescent="0.3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2:24" x14ac:dyDescent="0.3">
      <c r="B10" s="50" t="s">
        <v>15</v>
      </c>
      <c r="C10" s="5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2:24" x14ac:dyDescent="0.3">
      <c r="B11" s="11" t="s">
        <v>16</v>
      </c>
      <c r="C11" s="76">
        <v>0.18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X11" s="12">
        <v>1E-4</v>
      </c>
    </row>
    <row r="12" spans="2:24" x14ac:dyDescent="0.3">
      <c r="B12" s="11" t="s">
        <v>17</v>
      </c>
      <c r="C12" s="12"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X12" s="72">
        <v>0.18</v>
      </c>
    </row>
    <row r="13" spans="2:24" x14ac:dyDescent="0.3">
      <c r="B13" s="11" t="s">
        <v>18</v>
      </c>
      <c r="C13" s="5"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2:24" x14ac:dyDescent="0.3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2:24" x14ac:dyDescent="0.3">
      <c r="B15" s="52" t="s">
        <v>10</v>
      </c>
      <c r="C15" s="5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2:24" x14ac:dyDescent="0.3">
      <c r="B16" s="7" t="s">
        <v>41</v>
      </c>
      <c r="C16" s="8">
        <f>H34</f>
        <v>118250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2:23" x14ac:dyDescent="0.3">
      <c r="B17" s="7" t="s">
        <v>11</v>
      </c>
      <c r="C17" s="8">
        <f>SUM(J31:T31)</f>
        <v>18250</v>
      </c>
    </row>
    <row r="18" spans="2:23" x14ac:dyDescent="0.3">
      <c r="B18" s="7" t="s">
        <v>12</v>
      </c>
      <c r="C18" s="8">
        <f>V34</f>
        <v>118250</v>
      </c>
    </row>
    <row r="19" spans="2:23" x14ac:dyDescent="0.3">
      <c r="B19" s="9" t="s">
        <v>13</v>
      </c>
      <c r="C19" s="10">
        <f>U34</f>
        <v>0.18249999880790707</v>
      </c>
    </row>
    <row r="23" spans="2:23" ht="19.5" thickBot="1" x14ac:dyDescent="0.35"/>
    <row r="24" spans="2:23" x14ac:dyDescent="0.3">
      <c r="E24" s="54" t="s">
        <v>0</v>
      </c>
      <c r="F24" s="60" t="s">
        <v>20</v>
      </c>
      <c r="G24" s="60" t="s">
        <v>1</v>
      </c>
      <c r="H24" s="60" t="s">
        <v>21</v>
      </c>
      <c r="I24" s="62" t="s">
        <v>29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4"/>
      <c r="U24" s="60" t="s">
        <v>24</v>
      </c>
      <c r="V24" s="65" t="s">
        <v>25</v>
      </c>
      <c r="W24" s="3"/>
    </row>
    <row r="25" spans="2:23" x14ac:dyDescent="0.3">
      <c r="C25" s="1"/>
      <c r="E25" s="55"/>
      <c r="F25" s="67"/>
      <c r="G25" s="61"/>
      <c r="H25" s="61"/>
      <c r="I25" s="67" t="s">
        <v>22</v>
      </c>
      <c r="J25" s="67" t="s">
        <v>19</v>
      </c>
      <c r="K25" s="68" t="s">
        <v>3</v>
      </c>
      <c r="L25" s="69"/>
      <c r="M25" s="69"/>
      <c r="N25" s="69"/>
      <c r="O25" s="69"/>
      <c r="P25" s="69"/>
      <c r="Q25" s="69"/>
      <c r="R25" s="69"/>
      <c r="S25" s="69"/>
      <c r="T25" s="70"/>
      <c r="U25" s="61"/>
      <c r="V25" s="66"/>
    </row>
    <row r="26" spans="2:23" ht="17.25" customHeight="1" x14ac:dyDescent="0.3">
      <c r="C26" s="1"/>
      <c r="E26" s="55"/>
      <c r="F26" s="67"/>
      <c r="G26" s="61"/>
      <c r="H26" s="61"/>
      <c r="I26" s="67"/>
      <c r="J26" s="67"/>
      <c r="K26" s="56" t="s">
        <v>26</v>
      </c>
      <c r="L26" s="57"/>
      <c r="M26" s="58"/>
      <c r="N26" s="71" t="s">
        <v>27</v>
      </c>
      <c r="O26" s="71"/>
      <c r="P26" s="56" t="s">
        <v>28</v>
      </c>
      <c r="Q26" s="57"/>
      <c r="R26" s="57"/>
      <c r="S26" s="57"/>
      <c r="T26" s="58"/>
      <c r="U26" s="61"/>
      <c r="V26" s="66"/>
    </row>
    <row r="27" spans="2:23" ht="15.75" customHeight="1" x14ac:dyDescent="0.3">
      <c r="E27" s="55"/>
      <c r="F27" s="67"/>
      <c r="G27" s="61"/>
      <c r="H27" s="61"/>
      <c r="I27" s="67"/>
      <c r="J27" s="67"/>
      <c r="K27" s="48" t="s">
        <v>30</v>
      </c>
      <c r="L27" s="48" t="s">
        <v>23</v>
      </c>
      <c r="M27" s="48" t="s">
        <v>31</v>
      </c>
      <c r="N27" s="48" t="s">
        <v>4</v>
      </c>
      <c r="O27" s="48" t="s">
        <v>32</v>
      </c>
      <c r="P27" s="48" t="s">
        <v>33</v>
      </c>
      <c r="Q27" s="48" t="s">
        <v>34</v>
      </c>
      <c r="R27" s="48" t="s">
        <v>35</v>
      </c>
      <c r="S27" s="48" t="s">
        <v>36</v>
      </c>
      <c r="T27" s="48" t="s">
        <v>37</v>
      </c>
      <c r="U27" s="61"/>
      <c r="V27" s="66"/>
    </row>
    <row r="28" spans="2:23" x14ac:dyDescent="0.3">
      <c r="E28" s="33">
        <v>1</v>
      </c>
      <c r="F28" s="20">
        <v>2</v>
      </c>
      <c r="G28" s="20">
        <v>3</v>
      </c>
      <c r="H28" s="20">
        <v>4</v>
      </c>
      <c r="I28" s="20">
        <v>5</v>
      </c>
      <c r="J28" s="20">
        <v>6</v>
      </c>
      <c r="K28" s="20">
        <v>7</v>
      </c>
      <c r="L28" s="20">
        <v>8</v>
      </c>
      <c r="M28" s="20">
        <v>9</v>
      </c>
      <c r="N28" s="20">
        <v>10</v>
      </c>
      <c r="O28" s="20">
        <v>11</v>
      </c>
      <c r="P28" s="20">
        <v>12</v>
      </c>
      <c r="Q28" s="20">
        <v>13</v>
      </c>
      <c r="R28" s="20">
        <v>14</v>
      </c>
      <c r="S28" s="20">
        <v>15</v>
      </c>
      <c r="T28" s="20">
        <v>16</v>
      </c>
      <c r="U28" s="20">
        <v>17</v>
      </c>
      <c r="V28" s="34">
        <v>18</v>
      </c>
    </row>
    <row r="29" spans="2:23" x14ac:dyDescent="0.3">
      <c r="E29" s="35" t="s">
        <v>6</v>
      </c>
      <c r="F29" s="21">
        <v>44438</v>
      </c>
      <c r="G29" s="14" t="s">
        <v>7</v>
      </c>
      <c r="H29" s="15">
        <f>-$B$5</f>
        <v>-100000</v>
      </c>
      <c r="I29" s="15">
        <f>-$B$5</f>
        <v>-100000</v>
      </c>
      <c r="J29" s="16" t="s">
        <v>7</v>
      </c>
      <c r="K29" s="16" t="s">
        <v>7</v>
      </c>
      <c r="L29" s="16" t="s">
        <v>7</v>
      </c>
      <c r="M29" s="16" t="s">
        <v>7</v>
      </c>
      <c r="N29" s="16" t="s">
        <v>7</v>
      </c>
      <c r="O29" s="16" t="s">
        <v>7</v>
      </c>
      <c r="P29" s="16" t="s">
        <v>7</v>
      </c>
      <c r="Q29" s="16" t="s">
        <v>7</v>
      </c>
      <c r="R29" s="16" t="s">
        <v>7</v>
      </c>
      <c r="S29" s="16" t="s">
        <v>7</v>
      </c>
      <c r="T29" s="16" t="s">
        <v>7</v>
      </c>
      <c r="U29" s="16" t="s">
        <v>7</v>
      </c>
      <c r="V29" s="36" t="s">
        <v>7</v>
      </c>
    </row>
    <row r="30" spans="2:23" hidden="1" x14ac:dyDescent="0.3">
      <c r="B30" s="6"/>
      <c r="D30" s="32"/>
      <c r="E30" s="74"/>
      <c r="F30" s="14">
        <f>IF(срок=12,F31,IF(срок=24,F32,F33))</f>
        <v>44803</v>
      </c>
      <c r="G30" s="27"/>
      <c r="H30" s="15">
        <f>H34</f>
        <v>118250</v>
      </c>
      <c r="I30" s="29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1"/>
      <c r="V30" s="75"/>
    </row>
    <row r="31" spans="2:23" x14ac:dyDescent="0.3">
      <c r="E31" s="35" t="s">
        <v>8</v>
      </c>
      <c r="F31" s="14">
        <v>44803</v>
      </c>
      <c r="G31" s="19">
        <f>F31-F29</f>
        <v>365</v>
      </c>
      <c r="H31" s="15">
        <f>I31+J31</f>
        <v>118250</v>
      </c>
      <c r="I31" s="15">
        <f>$B$5</f>
        <v>100000</v>
      </c>
      <c r="J31" s="15">
        <f>$B$5*$C$11/360*G31</f>
        <v>18250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7" t="s">
        <v>7</v>
      </c>
      <c r="V31" s="37" t="s">
        <v>7</v>
      </c>
    </row>
    <row r="32" spans="2:23" x14ac:dyDescent="0.3">
      <c r="E32" s="73"/>
      <c r="F32" s="14">
        <v>45168</v>
      </c>
      <c r="G32" s="19">
        <f>F32-F29</f>
        <v>730</v>
      </c>
      <c r="H32" s="15">
        <f t="shared" ref="H32:H33" si="0">I32+J32</f>
        <v>136500</v>
      </c>
      <c r="I32" s="15">
        <f t="shared" ref="I32:I33" si="1">$B$5</f>
        <v>100000</v>
      </c>
      <c r="J32" s="15">
        <f>$B$5*$C$11/360*G32</f>
        <v>36500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4"/>
      <c r="V32" s="47"/>
    </row>
    <row r="33" spans="2:22" x14ac:dyDescent="0.3">
      <c r="E33" s="73"/>
      <c r="F33" s="14">
        <v>45534</v>
      </c>
      <c r="G33" s="19">
        <f>F33-F29</f>
        <v>1096</v>
      </c>
      <c r="H33" s="15">
        <f t="shared" si="0"/>
        <v>154800</v>
      </c>
      <c r="I33" s="15">
        <f t="shared" si="1"/>
        <v>100000</v>
      </c>
      <c r="J33" s="15">
        <f>$B$5*$C$11/360*G33</f>
        <v>54800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4"/>
      <c r="V33" s="47"/>
    </row>
    <row r="34" spans="2:22" ht="19.5" thickBot="1" x14ac:dyDescent="0.35">
      <c r="E34" s="38" t="s">
        <v>14</v>
      </c>
      <c r="F34" s="39" t="s">
        <v>7</v>
      </c>
      <c r="G34" s="40">
        <f>IF(срок=12,G31,IF(срок=24,G32,G33))</f>
        <v>365</v>
      </c>
      <c r="H34" s="40">
        <f>IF(срок=12,H31,IF(срок=24,H32,H33))</f>
        <v>118250</v>
      </c>
      <c r="I34" s="41">
        <f>B5</f>
        <v>100000</v>
      </c>
      <c r="J34" s="41">
        <f>IF(срок=12,J31,IF(срок=24,J32,J33))</f>
        <v>18250</v>
      </c>
      <c r="K34" s="40">
        <f t="shared" ref="J34:T34" si="2">K31</f>
        <v>0</v>
      </c>
      <c r="L34" s="40">
        <f t="shared" si="2"/>
        <v>0</v>
      </c>
      <c r="M34" s="40">
        <f t="shared" si="2"/>
        <v>0</v>
      </c>
      <c r="N34" s="40">
        <f t="shared" si="2"/>
        <v>0</v>
      </c>
      <c r="O34" s="40">
        <f t="shared" si="2"/>
        <v>0</v>
      </c>
      <c r="P34" s="40">
        <f t="shared" si="2"/>
        <v>0</v>
      </c>
      <c r="Q34" s="40">
        <f t="shared" si="2"/>
        <v>0</v>
      </c>
      <c r="R34" s="40">
        <f t="shared" si="2"/>
        <v>0</v>
      </c>
      <c r="S34" s="40">
        <f t="shared" si="2"/>
        <v>0</v>
      </c>
      <c r="T34" s="40">
        <f t="shared" si="2"/>
        <v>0</v>
      </c>
      <c r="U34" s="42">
        <f>XIRR(H29:H30,F29:F30)</f>
        <v>0.18249999880790707</v>
      </c>
      <c r="V34" s="43">
        <f>SUM(I34:T34)</f>
        <v>118250</v>
      </c>
    </row>
    <row r="35" spans="2:22" s="32" customFormat="1" x14ac:dyDescent="0.3">
      <c r="C35" s="46"/>
      <c r="E35" s="46"/>
      <c r="F35" s="26"/>
      <c r="G35" s="46"/>
      <c r="H35" s="28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2:22" x14ac:dyDescent="0.3">
      <c r="B36" s="2"/>
      <c r="E36" s="59" t="s">
        <v>38</v>
      </c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</row>
    <row r="37" spans="2:22" x14ac:dyDescent="0.3">
      <c r="E37" s="1" t="s">
        <v>39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x14ac:dyDescent="0.3">
      <c r="C38" s="1"/>
      <c r="E38" s="1" t="s">
        <v>40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x14ac:dyDescent="0.3">
      <c r="C39" s="1"/>
      <c r="E39" s="25"/>
      <c r="F39" s="26"/>
      <c r="G39" s="27"/>
      <c r="H39" s="28"/>
      <c r="I39" s="29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1"/>
    </row>
    <row r="41" spans="2:22" x14ac:dyDescent="0.3">
      <c r="C41" s="1"/>
      <c r="E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x14ac:dyDescent="0.3">
      <c r="C42" s="1"/>
      <c r="E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x14ac:dyDescent="0.3">
      <c r="E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x14ac:dyDescent="0.3">
      <c r="E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x14ac:dyDescent="0.3">
      <c r="E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x14ac:dyDescent="0.3">
      <c r="C46" s="1"/>
      <c r="E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x14ac:dyDescent="0.3">
      <c r="C47" s="1"/>
      <c r="E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x14ac:dyDescent="0.3">
      <c r="C48" s="1"/>
      <c r="E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3:22" x14ac:dyDescent="0.3">
      <c r="C49" s="1"/>
      <c r="E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3:22" x14ac:dyDescent="0.3">
      <c r="C50" s="1"/>
      <c r="E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3:22" x14ac:dyDescent="0.3">
      <c r="C51" s="1"/>
      <c r="E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3:22" x14ac:dyDescent="0.3">
      <c r="C52" s="1"/>
      <c r="E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3:22" x14ac:dyDescent="0.3">
      <c r="C53" s="1"/>
      <c r="E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3:22" x14ac:dyDescent="0.3">
      <c r="C54" s="1"/>
      <c r="E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3:22" x14ac:dyDescent="0.3">
      <c r="C55" s="1"/>
      <c r="E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3:22" x14ac:dyDescent="0.3">
      <c r="C56" s="1"/>
      <c r="E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3:22" x14ac:dyDescent="0.3">
      <c r="C57" s="1"/>
    </row>
    <row r="58" spans="3:22" x14ac:dyDescent="0.3">
      <c r="C58" s="1"/>
    </row>
    <row r="59" spans="3:22" x14ac:dyDescent="0.3">
      <c r="C59" s="1"/>
      <c r="F59" s="1"/>
      <c r="G59" s="1"/>
      <c r="H59" s="1"/>
      <c r="I59" s="1"/>
    </row>
    <row r="60" spans="3:22" x14ac:dyDescent="0.3">
      <c r="C60" s="1"/>
      <c r="F60" s="44"/>
      <c r="G60" s="32"/>
      <c r="H60" s="45"/>
      <c r="I60" s="32"/>
      <c r="J60" s="46"/>
    </row>
    <row r="61" spans="3:22" x14ac:dyDescent="0.3">
      <c r="C61" s="1"/>
      <c r="F61" s="26"/>
      <c r="G61" s="27"/>
      <c r="H61" s="46"/>
      <c r="I61" s="28"/>
      <c r="J61" s="46"/>
    </row>
    <row r="62" spans="3:22" x14ac:dyDescent="0.3">
      <c r="C62" s="1"/>
      <c r="E62" s="1"/>
      <c r="F62" s="26"/>
      <c r="G62" s="27"/>
      <c r="H62" s="46"/>
      <c r="I62" s="28"/>
      <c r="J62" s="4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3:22" x14ac:dyDescent="0.3">
      <c r="C63" s="1"/>
      <c r="E63" s="1"/>
      <c r="F63" s="26"/>
      <c r="G63" s="27"/>
      <c r="H63" s="46"/>
      <c r="I63" s="28"/>
      <c r="J63" s="4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3:22" x14ac:dyDescent="0.3">
      <c r="C64" s="1"/>
      <c r="E64" s="1"/>
      <c r="F64" s="26"/>
      <c r="G64" s="27"/>
      <c r="H64" s="46"/>
      <c r="I64" s="28"/>
      <c r="J64" s="4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3:22" x14ac:dyDescent="0.3">
      <c r="C65" s="1"/>
      <c r="E65" s="1"/>
      <c r="F65" s="26"/>
      <c r="G65" s="27"/>
      <c r="H65" s="46"/>
      <c r="I65" s="28"/>
      <c r="J65" s="4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3:22" x14ac:dyDescent="0.3">
      <c r="C66" s="1"/>
      <c r="E66" s="1"/>
      <c r="F66" s="26"/>
      <c r="G66" s="27"/>
      <c r="H66" s="46"/>
      <c r="I66" s="28"/>
      <c r="J66" s="4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3:22" x14ac:dyDescent="0.3">
      <c r="C67" s="1"/>
      <c r="E67" s="1"/>
      <c r="F67" s="26"/>
      <c r="G67" s="27"/>
      <c r="H67" s="46"/>
      <c r="I67" s="28"/>
      <c r="J67" s="4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3:22" x14ac:dyDescent="0.3">
      <c r="C68" s="1"/>
      <c r="E68" s="1"/>
      <c r="F68" s="26"/>
      <c r="G68" s="27"/>
      <c r="H68" s="46"/>
      <c r="I68" s="28"/>
      <c r="J68" s="4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3:22" x14ac:dyDescent="0.3">
      <c r="C69" s="1"/>
      <c r="E69" s="1"/>
      <c r="F69" s="26"/>
      <c r="G69" s="27"/>
      <c r="H69" s="46"/>
      <c r="I69" s="28"/>
      <c r="J69" s="46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3:22" x14ac:dyDescent="0.3">
      <c r="C70" s="1"/>
      <c r="E70" s="1"/>
      <c r="F70" s="26"/>
      <c r="G70" s="27"/>
      <c r="H70" s="46"/>
      <c r="I70" s="28"/>
      <c r="J70" s="4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3:22" x14ac:dyDescent="0.3">
      <c r="C71" s="1"/>
      <c r="E71" s="1"/>
      <c r="F71" s="26"/>
      <c r="G71" s="27"/>
      <c r="H71" s="46"/>
      <c r="I71" s="28"/>
      <c r="J71" s="46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3:22" x14ac:dyDescent="0.3">
      <c r="C72" s="1"/>
      <c r="E72" s="1"/>
      <c r="F72" s="26"/>
      <c r="G72" s="27"/>
      <c r="H72" s="46"/>
      <c r="I72" s="28"/>
      <c r="J72" s="46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3:22" x14ac:dyDescent="0.3">
      <c r="C73" s="1"/>
      <c r="E73" s="1"/>
      <c r="F73" s="32"/>
      <c r="G73" s="32"/>
      <c r="H73" s="46"/>
      <c r="I73" s="45"/>
      <c r="J73" s="4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3:22" x14ac:dyDescent="0.3">
      <c r="C74" s="1"/>
      <c r="E74" s="1"/>
      <c r="F74" s="45"/>
      <c r="G74" s="32"/>
      <c r="H74" s="32"/>
      <c r="I74" s="32"/>
      <c r="J74" s="46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3:22" x14ac:dyDescent="0.3">
      <c r="C75" s="1"/>
      <c r="E75" s="1"/>
      <c r="F75" s="46"/>
      <c r="G75" s="46"/>
      <c r="H75" s="46"/>
      <c r="I75" s="46"/>
      <c r="J75" s="46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3:22" x14ac:dyDescent="0.3">
      <c r="C76" s="1"/>
      <c r="E76" s="1"/>
      <c r="F76" s="46"/>
      <c r="G76" s="46"/>
      <c r="H76" s="46"/>
      <c r="I76" s="46"/>
      <c r="J76" s="46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</sheetData>
  <sheetProtection password="CC5B" sheet="1" objects="1" scenarios="1"/>
  <mergeCells count="18">
    <mergeCell ref="P26:T26"/>
    <mergeCell ref="E36:V36"/>
    <mergeCell ref="G24:G27"/>
    <mergeCell ref="H24:H27"/>
    <mergeCell ref="I24:T24"/>
    <mergeCell ref="U24:U27"/>
    <mergeCell ref="V24:V27"/>
    <mergeCell ref="I25:I27"/>
    <mergeCell ref="J25:J27"/>
    <mergeCell ref="K25:T25"/>
    <mergeCell ref="K26:M26"/>
    <mergeCell ref="N26:O26"/>
    <mergeCell ref="F24:F27"/>
    <mergeCell ref="B1:C1"/>
    <mergeCell ref="B2:C2"/>
    <mergeCell ref="B10:C10"/>
    <mergeCell ref="B15:C15"/>
    <mergeCell ref="E24:E27"/>
  </mergeCells>
  <dataValidations count="3">
    <dataValidation type="whole" allowBlank="1" showInputMessage="1" showErrorMessage="1" sqref="B5">
      <formula1>1000</formula1>
      <formula2>10000000</formula2>
    </dataValidation>
    <dataValidation type="list" allowBlank="1" showInputMessage="1" showErrorMessage="1" sqref="B8">
      <formula1>$X$2:$X$4</formula1>
    </dataValidation>
    <dataValidation type="list" allowBlank="1" showInputMessage="1" showErrorMessage="1" sqref="C11">
      <formula1>$X$11:$X$12</formula1>
    </dataValidation>
  </dataValidations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кредит</vt:lpstr>
      <vt:lpstr>срок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 Windows</cp:lastModifiedBy>
  <dcterms:created xsi:type="dcterms:W3CDTF">2021-11-07T11:03:00Z</dcterms:created>
  <dcterms:modified xsi:type="dcterms:W3CDTF">2021-11-09T17:33:27Z</dcterms:modified>
</cp:coreProperties>
</file>